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ECONTA\Desktop\MYRIAM VEGA VALDIVIA\myriam vega\INFORMES GOBIERNO TRANSPARENTE\año 2023\7 julio 2023\"/>
    </mc:Choice>
  </mc:AlternateContent>
  <xr:revisionPtr revIDLastSave="0" documentId="13_ncr:1_{3256480D-6164-461C-9C1C-1263609EF1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11" sheetId="1" r:id="rId1"/>
  </sheets>
  <definedNames>
    <definedName name="_xlnm.Print_Area" localSheetId="0">'1.11'!$A$1:$V$30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J14" i="1"/>
  <c r="J31" i="1" s="1"/>
  <c r="K15" i="1"/>
  <c r="K14" i="1" s="1"/>
  <c r="L31" i="1"/>
  <c r="K23" i="1"/>
  <c r="K30" i="1" s="1"/>
  <c r="K22" i="1"/>
  <c r="L30" i="1"/>
  <c r="L14" i="1"/>
  <c r="M30" i="1"/>
  <c r="M14" i="1"/>
  <c r="M31" i="1" s="1"/>
  <c r="P30" i="1"/>
  <c r="O30" i="1"/>
  <c r="N30" i="1"/>
  <c r="P14" i="1"/>
  <c r="P31" i="1" s="1"/>
  <c r="O14" i="1"/>
  <c r="O31" i="1" s="1"/>
  <c r="N14" i="1"/>
  <c r="N31" i="1" s="1"/>
  <c r="H30" i="1"/>
  <c r="H14" i="1"/>
  <c r="F30" i="1"/>
  <c r="E30" i="1"/>
  <c r="F14" i="1"/>
  <c r="E14" i="1"/>
  <c r="X31" i="1"/>
  <c r="W31" i="1"/>
  <c r="Z25" i="1"/>
  <c r="Q25" i="1"/>
  <c r="T25" i="1" s="1"/>
  <c r="Y25" i="1" s="1"/>
  <c r="E31" i="1" l="1"/>
  <c r="F31" i="1"/>
  <c r="K31" i="1"/>
  <c r="H31" i="1"/>
  <c r="Z29" i="1"/>
  <c r="Z28" i="1"/>
  <c r="Z27" i="1"/>
  <c r="Z26" i="1"/>
  <c r="Z24" i="1"/>
  <c r="Z23" i="1"/>
  <c r="Z22" i="1"/>
  <c r="Z21" i="1"/>
  <c r="Z20" i="1"/>
  <c r="Z19" i="1"/>
  <c r="Z18" i="1"/>
  <c r="Z17" i="1"/>
  <c r="Z16" i="1"/>
  <c r="Z15" i="1"/>
  <c r="I30" i="1" l="1"/>
  <c r="I14" i="1"/>
  <c r="I31" i="1" l="1"/>
  <c r="U30" i="1" l="1"/>
  <c r="U14" i="1"/>
  <c r="Z14" i="1" s="1"/>
  <c r="Q20" i="1"/>
  <c r="T20" i="1" s="1"/>
  <c r="Y20" i="1" s="1"/>
  <c r="Z30" i="1" l="1"/>
  <c r="U31" i="1"/>
  <c r="Q29" i="1"/>
  <c r="Q28" i="1"/>
  <c r="Q27" i="1"/>
  <c r="Q26" i="1"/>
  <c r="Q24" i="1"/>
  <c r="Q23" i="1"/>
  <c r="Q22" i="1"/>
  <c r="Q21" i="1"/>
  <c r="Q19" i="1"/>
  <c r="Q18" i="1"/>
  <c r="Q17" i="1"/>
  <c r="Q16" i="1"/>
  <c r="Q15" i="1"/>
  <c r="G30" i="1" l="1"/>
  <c r="G14" i="1"/>
  <c r="G31" i="1" l="1"/>
  <c r="T29" i="1"/>
  <c r="Y29" i="1" s="1"/>
  <c r="T23" i="1"/>
  <c r="Y23" i="1" s="1"/>
  <c r="T22" i="1"/>
  <c r="Y22" i="1" s="1"/>
  <c r="T21" i="1"/>
  <c r="Y21" i="1" s="1"/>
  <c r="T18" i="1"/>
  <c r="Y18" i="1" s="1"/>
  <c r="T17" i="1"/>
  <c r="Y17" i="1" s="1"/>
  <c r="T16" i="1"/>
  <c r="Y16" i="1" s="1"/>
  <c r="T28" i="1"/>
  <c r="Y28" i="1" s="1"/>
  <c r="T27" i="1"/>
  <c r="Y27" i="1" s="1"/>
  <c r="T24" i="1"/>
  <c r="Y24" i="1" s="1"/>
  <c r="T19" i="1"/>
  <c r="Y19" i="1" s="1"/>
  <c r="T15" i="1"/>
  <c r="Y15" i="1" s="1"/>
  <c r="D14" i="1"/>
  <c r="D30" i="1"/>
  <c r="D31" i="1" l="1"/>
  <c r="T14" i="1"/>
  <c r="Y14" i="1" s="1"/>
  <c r="C30" i="1"/>
  <c r="Q30" i="1" s="1"/>
  <c r="C14" i="1"/>
  <c r="T26" i="1"/>
  <c r="Y26" i="1" s="1"/>
  <c r="Q14" i="1" l="1"/>
  <c r="Q31" i="1" s="1"/>
  <c r="C31" i="1"/>
  <c r="T30" i="1"/>
  <c r="Y30" i="1" l="1"/>
  <c r="T31" i="1"/>
</calcChain>
</file>

<file path=xl/sharedStrings.xml><?xml version="1.0" encoding="utf-8"?>
<sst xmlns="http://schemas.openxmlformats.org/spreadsheetml/2006/main" count="90" uniqueCount="46">
  <si>
    <t>Presupuesto Asignado e Informes de Ejecución Presupuestaria</t>
  </si>
  <si>
    <t>PARTIDA</t>
  </si>
  <si>
    <t>CAPÍTULO</t>
  </si>
  <si>
    <t>PROGRAMA</t>
  </si>
  <si>
    <t>Denominaciones</t>
  </si>
  <si>
    <t>Moneda Nacional Miles de $</t>
  </si>
  <si>
    <t>Sub-Ítem</t>
  </si>
  <si>
    <t>Clasificación presupuestaria</t>
  </si>
  <si>
    <t>Modificaciones</t>
  </si>
  <si>
    <t>Presupuesto Final</t>
  </si>
  <si>
    <t>Presupuesto Vigente</t>
  </si>
  <si>
    <t>Enlace a Modificaciones</t>
  </si>
  <si>
    <t>INGRESOS</t>
  </si>
  <si>
    <t>TRANSFERENCIAS CORRIENTES</t>
  </si>
  <si>
    <t>OTROS INGRESOS CORRIENTES</t>
  </si>
  <si>
    <t>GASTOS</t>
  </si>
  <si>
    <t>GASTOS EN PERSONAL</t>
  </si>
  <si>
    <t>SALDO FINAL DE CAJA</t>
  </si>
  <si>
    <t xml:space="preserve"> </t>
  </si>
  <si>
    <t>INGRESOS DE OPERACIÓN</t>
  </si>
  <si>
    <t>RENTAS DE LA PROPIEDAD</t>
  </si>
  <si>
    <t>RECUPERACION  DE PRESTAMOS</t>
  </si>
  <si>
    <t>SALDO INICIALD E CAJA</t>
  </si>
  <si>
    <t>BIENES Y SERVICIOS</t>
  </si>
  <si>
    <t>ADQUISISION ACTIVOS</t>
  </si>
  <si>
    <t xml:space="preserve">Decreto N° </t>
  </si>
  <si>
    <t>SERVICIO DE LA DEUDA</t>
  </si>
  <si>
    <t>OTROS GASTOS CORRIENTES</t>
  </si>
  <si>
    <t>HUAP</t>
  </si>
  <si>
    <t>PRESTACIONES DE SEGURIDAD SOCIAL</t>
  </si>
  <si>
    <t>TRANSFERENCIAS PARA GASTOS DE CAPITAL</t>
  </si>
  <si>
    <t>`01</t>
  </si>
  <si>
    <t>SALDO INICIAL DE CAJA</t>
  </si>
  <si>
    <t xml:space="preserve">HOSPITAL DE URGENCIA ASISTENCIA PUBLICA  DR ALEJANDRO DEL RIO  (autogestionado en red a partir del 31/01/2010) </t>
  </si>
  <si>
    <t>INTEGROS AL FISCO</t>
  </si>
  <si>
    <t>Ejecución acumulada ENERO - DICIEMBRE  2023</t>
  </si>
  <si>
    <t xml:space="preserve">PRESUPUESTO 2023
Moneda Nacional - Miles de Pesos - Monto Devengado
</t>
  </si>
  <si>
    <t>Ley 21.516 de Presupuestos del Sector Público para el año 2023</t>
  </si>
  <si>
    <t>Presupuesto inicial Res. Exenta 162 del 30/01/2023</t>
  </si>
  <si>
    <t>Decreto N° 562</t>
  </si>
  <si>
    <t>COVID</t>
  </si>
  <si>
    <t>LISTA ESPERA</t>
  </si>
  <si>
    <t>INFORME DE EJECUCIÓN JUNIO 2023 Moneda Nacional - Miles de Pesos - Monto Devengado</t>
  </si>
  <si>
    <t>INCENTIVO AL RETIRO</t>
  </si>
  <si>
    <t>CAMPAÑA DE INVIERNO</t>
  </si>
  <si>
    <t>Decreto N° 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</si>
</sst>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#,##0_ ;[Red]\-#,##0\ "/>
  </numFmts>
  <fonts count="12" x14ac:knownFonts="1">
    <font>
      <sz val="11"/>
      <color theme="1"/>
      <name val="Calibri"/>
      <family val="2"/>
      <scheme val="minor"/>
    </font>
    <font>
      <b/>
      <sz val="17"/>
      <color indexed="9"/>
      <name val="Calibri"/>
      <family val="2"/>
    </font>
    <font>
      <b/>
      <sz val="8"/>
      <color rgb="FFFCFCFC"/>
      <name val="Calibri"/>
      <family val="2"/>
      <scheme val="minor"/>
    </font>
    <font>
      <sz val="8"/>
      <color rgb="FF333333"/>
      <name val="Calibri"/>
      <family val="2"/>
      <scheme val="minor"/>
    </font>
    <font>
      <sz val="10"/>
      <color rgb="FF003366"/>
      <name val="Calibri"/>
      <family val="2"/>
      <scheme val="minor"/>
    </font>
    <font>
      <b/>
      <sz val="8"/>
      <color rgb="FF333333"/>
      <name val="Calibri"/>
      <family val="2"/>
      <scheme val="minor"/>
    </font>
    <font>
      <u/>
      <sz val="8"/>
      <color rgb="FF333333"/>
      <name val="Calibri"/>
      <family val="2"/>
      <scheme val="minor"/>
    </font>
    <font>
      <sz val="7"/>
      <color rgb="FF33333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7"/>
      <name val="Trebuchet MS"/>
      <family val="2"/>
    </font>
    <font>
      <sz val="7"/>
      <name val="Trebuchet M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1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9D9D9"/>
      </top>
      <bottom/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/>
      <top style="medium">
        <color rgb="FFD9D9D9"/>
      </top>
      <bottom style="thin">
        <color indexed="64"/>
      </bottom>
      <diagonal/>
    </border>
    <border>
      <left/>
      <right/>
      <top style="medium">
        <color rgb="FFD9D9D9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wrapText="1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3" fontId="3" fillId="2" borderId="0" xfId="0" applyNumberFormat="1" applyFont="1" applyFill="1" applyAlignment="1">
      <alignment horizontal="center"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wrapText="1"/>
    </xf>
    <xf numFmtId="14" fontId="3" fillId="2" borderId="5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wrapText="1"/>
    </xf>
    <xf numFmtId="166" fontId="5" fillId="2" borderId="1" xfId="0" applyNumberFormat="1" applyFont="1" applyFill="1" applyBorder="1" applyAlignment="1">
      <alignment horizontal="center" wrapText="1"/>
    </xf>
    <xf numFmtId="166" fontId="5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166" fontId="3" fillId="2" borderId="1" xfId="0" applyNumberFormat="1" applyFont="1" applyFill="1" applyBorder="1" applyAlignment="1">
      <alignment horizontal="right" wrapText="1"/>
    </xf>
    <xf numFmtId="166" fontId="7" fillId="2" borderId="1" xfId="0" applyNumberFormat="1" applyFont="1" applyFill="1" applyBorder="1" applyAlignment="1">
      <alignment horizontal="right" wrapText="1"/>
    </xf>
    <xf numFmtId="166" fontId="0" fillId="2" borderId="1" xfId="0" applyNumberForma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166" fontId="5" fillId="2" borderId="1" xfId="0" applyNumberFormat="1" applyFont="1" applyFill="1" applyBorder="1" applyAlignment="1">
      <alignment horizontal="right" wrapText="1"/>
    </xf>
    <xf numFmtId="0" fontId="7" fillId="2" borderId="1" xfId="0" applyFont="1" applyFill="1" applyBorder="1" applyAlignment="1">
      <alignment horizontal="left" wrapText="1"/>
    </xf>
    <xf numFmtId="166" fontId="0" fillId="2" borderId="0" xfId="0" applyNumberFormat="1" applyFill="1"/>
    <xf numFmtId="0" fontId="0" fillId="2" borderId="0" xfId="0" applyFill="1" applyAlignment="1">
      <alignment wrapText="1"/>
    </xf>
    <xf numFmtId="165" fontId="0" fillId="2" borderId="0" xfId="1" applyNumberFormat="1" applyFont="1" applyFill="1"/>
    <xf numFmtId="0" fontId="2" fillId="3" borderId="15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wrapText="1"/>
    </xf>
    <xf numFmtId="0" fontId="2" fillId="3" borderId="16" xfId="0" applyFont="1" applyFill="1" applyBorder="1" applyAlignment="1">
      <alignment wrapText="1"/>
    </xf>
    <xf numFmtId="0" fontId="0" fillId="3" borderId="0" xfId="0" applyFill="1"/>
    <xf numFmtId="0" fontId="9" fillId="2" borderId="0" xfId="0" applyFont="1" applyFill="1"/>
    <xf numFmtId="166" fontId="9" fillId="2" borderId="0" xfId="0" applyNumberFormat="1" applyFont="1" applyFill="1"/>
    <xf numFmtId="166" fontId="10" fillId="0" borderId="0" xfId="0" applyNumberFormat="1" applyFont="1" applyAlignment="1">
      <alignment horizontal="right" vertical="center" wrapText="1"/>
    </xf>
    <xf numFmtId="0" fontId="3" fillId="2" borderId="1" xfId="0" applyFont="1" applyFill="1" applyBorder="1" applyAlignment="1">
      <alignment wrapText="1"/>
    </xf>
    <xf numFmtId="0" fontId="1" fillId="3" borderId="0" xfId="0" applyFont="1" applyFill="1" applyAlignment="1">
      <alignment horizontal="center" vertical="center"/>
    </xf>
    <xf numFmtId="0" fontId="2" fillId="3" borderId="17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left" wrapText="1"/>
    </xf>
    <xf numFmtId="0" fontId="4" fillId="2" borderId="14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166" fontId="11" fillId="4" borderId="0" xfId="0" applyNumberFormat="1" applyFont="1" applyFill="1" applyAlignment="1">
      <alignment horizontal="right" vertical="center" wrapText="1"/>
    </xf>
    <xf numFmtId="14" fontId="3" fillId="2" borderId="5" xfId="0" applyNumberFormat="1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4"/>
  <sheetViews>
    <sheetView tabSelected="1" topLeftCell="C9" workbookViewId="0">
      <selection activeCell="Z24" sqref="Z24"/>
    </sheetView>
  </sheetViews>
  <sheetFormatPr baseColWidth="10" defaultRowHeight="15" x14ac:dyDescent="0.25"/>
  <cols>
    <col min="1" max="1" width="7.7109375" style="1" customWidth="1"/>
    <col min="2" max="2" width="13" style="1" customWidth="1"/>
    <col min="3" max="3" width="12.28515625" style="1" customWidth="1"/>
    <col min="4" max="4" width="11" style="1" customWidth="1"/>
    <col min="5" max="5" width="10" style="1" customWidth="1"/>
    <col min="6" max="6" width="10.28515625" style="1" customWidth="1"/>
    <col min="7" max="7" width="8.85546875" style="1" customWidth="1"/>
    <col min="8" max="15" width="10.28515625" style="1" customWidth="1"/>
    <col min="16" max="16" width="8.85546875" style="1" customWidth="1"/>
    <col min="17" max="17" width="13.85546875" style="1" customWidth="1"/>
    <col min="18" max="18" width="3.85546875" style="1" customWidth="1"/>
    <col min="19" max="19" width="11.7109375" style="1" customWidth="1"/>
    <col min="20" max="20" width="14.140625" style="1" customWidth="1"/>
    <col min="21" max="21" width="14" style="1" customWidth="1"/>
    <col min="22" max="22" width="11.42578125" style="1"/>
    <col min="23" max="23" width="11.42578125" style="36"/>
    <col min="24" max="24" width="15.7109375" style="36" customWidth="1"/>
    <col min="25" max="26" width="11.42578125" style="37"/>
    <col min="27" max="16384" width="11.42578125" style="1"/>
  </cols>
  <sheetData>
    <row r="1" spans="1:26" ht="15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pans="1:26" ht="12" customHeight="1" thickBo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6" ht="15" customHeight="1" x14ac:dyDescent="0.25">
      <c r="A3" s="41" t="s">
        <v>37</v>
      </c>
      <c r="B3" s="42"/>
      <c r="C3" s="42"/>
      <c r="D3" s="42"/>
      <c r="E3" s="42"/>
      <c r="F3" s="42"/>
      <c r="G3" s="32"/>
      <c r="H3" s="32"/>
      <c r="I3" s="32"/>
      <c r="J3" s="32"/>
      <c r="K3" s="32"/>
      <c r="L3" s="32"/>
      <c r="M3" s="32"/>
      <c r="N3" s="32"/>
      <c r="O3" s="32"/>
      <c r="P3" s="32"/>
      <c r="Q3" s="33"/>
      <c r="R3" s="34"/>
      <c r="S3" s="35"/>
      <c r="T3" s="35"/>
      <c r="U3" s="35"/>
    </row>
    <row r="4" spans="1:26" ht="15" customHeight="1" x14ac:dyDescent="0.25">
      <c r="A4" s="39" t="s">
        <v>1</v>
      </c>
      <c r="B4" s="39"/>
      <c r="C4" s="2">
        <v>16</v>
      </c>
      <c r="D4" s="43" t="s">
        <v>28</v>
      </c>
      <c r="E4" s="44"/>
      <c r="F4" s="45"/>
      <c r="G4" s="3"/>
      <c r="H4" s="3"/>
      <c r="I4" s="3"/>
      <c r="J4" s="3"/>
      <c r="K4" s="3"/>
      <c r="L4" s="3"/>
      <c r="M4" s="3"/>
      <c r="N4" s="3"/>
      <c r="O4" s="3"/>
      <c r="P4" s="3"/>
      <c r="Q4" s="4"/>
    </row>
    <row r="5" spans="1:26" x14ac:dyDescent="0.25">
      <c r="A5" s="39" t="s">
        <v>2</v>
      </c>
      <c r="B5" s="39"/>
      <c r="C5" s="2">
        <v>43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</row>
    <row r="6" spans="1:26" x14ac:dyDescent="0.25">
      <c r="A6" s="39" t="s">
        <v>3</v>
      </c>
      <c r="B6" s="39"/>
      <c r="C6" s="6" t="s">
        <v>31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6" ht="17.25" customHeight="1" x14ac:dyDescent="0.25">
      <c r="A7" s="7" t="s">
        <v>4</v>
      </c>
      <c r="B7" s="48" t="s">
        <v>5</v>
      </c>
      <c r="C7" s="4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26" ht="51" customHeight="1" thickBot="1" x14ac:dyDescent="0.3">
      <c r="A8" s="9" t="s">
        <v>33</v>
      </c>
      <c r="B8" s="49"/>
      <c r="C8" s="4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26" ht="43.5" customHeight="1" thickBot="1" x14ac:dyDescent="0.3">
      <c r="A9" s="50" t="s">
        <v>36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/>
      <c r="R9" s="53" t="s">
        <v>42</v>
      </c>
      <c r="S9" s="54"/>
      <c r="T9" s="54"/>
      <c r="U9" s="55"/>
    </row>
    <row r="10" spans="1:26" ht="10.5" customHeight="1" thickBot="1" x14ac:dyDescent="0.3">
      <c r="A10" s="46" t="s">
        <v>6</v>
      </c>
      <c r="B10" s="46" t="s">
        <v>7</v>
      </c>
      <c r="C10" s="46" t="s">
        <v>38</v>
      </c>
      <c r="D10" s="11" t="s">
        <v>8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46" t="s">
        <v>9</v>
      </c>
      <c r="R10" s="13"/>
      <c r="S10" s="13"/>
      <c r="T10" s="13"/>
      <c r="U10" s="13"/>
    </row>
    <row r="11" spans="1:26" ht="23.25" x14ac:dyDescent="0.25">
      <c r="A11" s="47"/>
      <c r="B11" s="47"/>
      <c r="C11" s="47"/>
      <c r="D11" s="9" t="s">
        <v>39</v>
      </c>
      <c r="E11" s="9" t="s">
        <v>25</v>
      </c>
      <c r="F11" s="9" t="s">
        <v>25</v>
      </c>
      <c r="G11" s="14" t="s">
        <v>25</v>
      </c>
      <c r="H11" s="14" t="s">
        <v>25</v>
      </c>
      <c r="I11" s="14" t="s">
        <v>25</v>
      </c>
      <c r="J11" s="14" t="s">
        <v>25</v>
      </c>
      <c r="K11" s="14" t="s">
        <v>25</v>
      </c>
      <c r="L11" s="14" t="s">
        <v>45</v>
      </c>
      <c r="M11" s="14" t="s">
        <v>25</v>
      </c>
      <c r="N11" s="14" t="s">
        <v>25</v>
      </c>
      <c r="O11" s="14" t="s">
        <v>25</v>
      </c>
      <c r="P11" s="14" t="s">
        <v>25</v>
      </c>
      <c r="Q11" s="47"/>
      <c r="R11" s="46" t="s">
        <v>6</v>
      </c>
      <c r="S11" s="46" t="s">
        <v>7</v>
      </c>
      <c r="T11" s="46" t="s">
        <v>10</v>
      </c>
      <c r="U11" s="46" t="s">
        <v>35</v>
      </c>
    </row>
    <row r="12" spans="1:26" ht="24" customHeight="1" x14ac:dyDescent="0.25">
      <c r="A12" s="47"/>
      <c r="B12" s="47"/>
      <c r="C12" s="47"/>
      <c r="D12" s="15">
        <v>45069</v>
      </c>
      <c r="E12" s="16" t="s">
        <v>41</v>
      </c>
      <c r="F12" s="16" t="s">
        <v>40</v>
      </c>
      <c r="G12" s="16"/>
      <c r="H12" s="58" t="s">
        <v>43</v>
      </c>
      <c r="I12" s="16"/>
      <c r="J12" s="16"/>
      <c r="K12" s="16"/>
      <c r="L12" s="16"/>
      <c r="M12" s="58" t="s">
        <v>44</v>
      </c>
      <c r="N12" s="58" t="s">
        <v>43</v>
      </c>
      <c r="O12" s="16"/>
      <c r="P12" s="16"/>
      <c r="Q12" s="47"/>
      <c r="R12" s="47"/>
      <c r="S12" s="47"/>
      <c r="T12" s="47"/>
      <c r="U12" s="47"/>
    </row>
    <row r="13" spans="1:26" ht="22.5" customHeight="1" x14ac:dyDescent="0.25">
      <c r="A13" s="56"/>
      <c r="B13" s="56"/>
      <c r="C13" s="56"/>
      <c r="D13" s="17" t="s">
        <v>11</v>
      </c>
      <c r="E13" s="18" t="s">
        <v>11</v>
      </c>
      <c r="F13" s="18" t="s">
        <v>11</v>
      </c>
      <c r="G13" s="18" t="s">
        <v>11</v>
      </c>
      <c r="H13" s="18" t="s">
        <v>11</v>
      </c>
      <c r="I13" s="18" t="s">
        <v>11</v>
      </c>
      <c r="J13" s="18" t="s">
        <v>11</v>
      </c>
      <c r="K13" s="18" t="s">
        <v>11</v>
      </c>
      <c r="L13" s="18" t="s">
        <v>11</v>
      </c>
      <c r="M13" s="18" t="s">
        <v>11</v>
      </c>
      <c r="N13" s="18" t="s">
        <v>11</v>
      </c>
      <c r="O13" s="18" t="s">
        <v>11</v>
      </c>
      <c r="P13" s="18" t="s">
        <v>11</v>
      </c>
      <c r="Q13" s="56"/>
      <c r="R13" s="47"/>
      <c r="S13" s="47"/>
      <c r="T13" s="47"/>
      <c r="U13" s="47"/>
    </row>
    <row r="14" spans="1:26" x14ac:dyDescent="0.25">
      <c r="A14" s="2"/>
      <c r="B14" s="19" t="s">
        <v>12</v>
      </c>
      <c r="C14" s="20">
        <f t="shared" ref="C14:G14" si="0">SUM(C15:C21)</f>
        <v>72625814</v>
      </c>
      <c r="D14" s="20">
        <f t="shared" si="0"/>
        <v>1711473</v>
      </c>
      <c r="E14" s="20">
        <f t="shared" ref="E14:F14" si="1">SUM(E15:E21)</f>
        <v>89000</v>
      </c>
      <c r="F14" s="20">
        <f t="shared" si="1"/>
        <v>1859473</v>
      </c>
      <c r="G14" s="20">
        <f t="shared" si="0"/>
        <v>3602695</v>
      </c>
      <c r="H14" s="20">
        <f t="shared" ref="H14:J14" si="2">SUM(H15:H21)</f>
        <v>368159</v>
      </c>
      <c r="I14" s="20">
        <f t="shared" si="2"/>
        <v>1096217</v>
      </c>
      <c r="J14" s="20">
        <f t="shared" si="2"/>
        <v>12000</v>
      </c>
      <c r="K14" s="20">
        <f t="shared" ref="K14:P14" si="3">SUM(K15:K21)</f>
        <v>5974570</v>
      </c>
      <c r="L14" s="20">
        <f t="shared" ref="L14:M14" si="4">SUM(L15:L21)</f>
        <v>20440</v>
      </c>
      <c r="M14" s="20">
        <f t="shared" si="4"/>
        <v>266732</v>
      </c>
      <c r="N14" s="20">
        <f t="shared" si="3"/>
        <v>365133</v>
      </c>
      <c r="O14" s="20">
        <f t="shared" si="3"/>
        <v>0</v>
      </c>
      <c r="P14" s="20">
        <f t="shared" si="3"/>
        <v>0</v>
      </c>
      <c r="Q14" s="21">
        <f t="shared" ref="Q14:Q30" si="5">SUM(C14:P14)</f>
        <v>87991706</v>
      </c>
      <c r="R14" s="2"/>
      <c r="S14" s="19" t="s">
        <v>12</v>
      </c>
      <c r="T14" s="21">
        <f>SUM(T15:T21)</f>
        <v>87991706</v>
      </c>
      <c r="U14" s="21">
        <f>SUM(U15:U21)</f>
        <v>81770642</v>
      </c>
      <c r="W14" s="57">
        <v>87991705601</v>
      </c>
      <c r="X14" s="57">
        <v>81770640881</v>
      </c>
      <c r="Y14" s="37">
        <f t="shared" ref="Y14" si="6">+W14/1000-T14</f>
        <v>-0.39900000393390656</v>
      </c>
      <c r="Z14" s="37">
        <f t="shared" ref="Z14:Z29" si="7">+X14/1000-U14</f>
        <v>-1.1190000027418137</v>
      </c>
    </row>
    <row r="15" spans="1:26" ht="23.25" x14ac:dyDescent="0.25">
      <c r="A15" s="22">
        <v>5</v>
      </c>
      <c r="B15" s="22" t="s">
        <v>13</v>
      </c>
      <c r="C15" s="20">
        <v>70621313</v>
      </c>
      <c r="D15" s="24">
        <v>1711473</v>
      </c>
      <c r="E15" s="23">
        <v>89000</v>
      </c>
      <c r="F15" s="23">
        <v>1859473</v>
      </c>
      <c r="G15" s="23">
        <v>3602693</v>
      </c>
      <c r="H15" s="23">
        <v>368159</v>
      </c>
      <c r="I15" s="23">
        <v>1096217</v>
      </c>
      <c r="J15" s="23"/>
      <c r="K15" s="23">
        <f>6261742-266732-20440</f>
        <v>5974570</v>
      </c>
      <c r="L15" s="23">
        <v>20440</v>
      </c>
      <c r="M15" s="23">
        <v>266732</v>
      </c>
      <c r="N15" s="23">
        <v>365133</v>
      </c>
      <c r="O15" s="23"/>
      <c r="P15" s="23"/>
      <c r="Q15" s="21">
        <f t="shared" si="5"/>
        <v>85975203</v>
      </c>
      <c r="R15" s="22">
        <v>5</v>
      </c>
      <c r="S15" s="22" t="s">
        <v>13</v>
      </c>
      <c r="T15" s="21">
        <f t="shared" ref="T15:T29" si="8">+Q15</f>
        <v>85975203</v>
      </c>
      <c r="U15" s="21">
        <v>69966450</v>
      </c>
      <c r="W15" s="38">
        <v>85975202601</v>
      </c>
      <c r="X15" s="38">
        <v>69966449766</v>
      </c>
      <c r="Y15" s="37">
        <f>+W15/1000-T15</f>
        <v>-0.39900000393390656</v>
      </c>
      <c r="Z15" s="37">
        <f t="shared" si="7"/>
        <v>-0.23399999737739563</v>
      </c>
    </row>
    <row r="16" spans="1:26" ht="23.25" x14ac:dyDescent="0.25">
      <c r="A16" s="22">
        <v>6</v>
      </c>
      <c r="B16" s="22" t="s">
        <v>20</v>
      </c>
      <c r="C16" s="20">
        <v>12475</v>
      </c>
      <c r="D16" s="23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1">
        <f t="shared" si="5"/>
        <v>12475</v>
      </c>
      <c r="R16" s="22">
        <v>6</v>
      </c>
      <c r="S16" s="22" t="s">
        <v>20</v>
      </c>
      <c r="T16" s="21">
        <f t="shared" si="8"/>
        <v>12475</v>
      </c>
      <c r="U16" s="21">
        <v>27120</v>
      </c>
      <c r="W16" s="38">
        <v>12475000</v>
      </c>
      <c r="X16" s="38">
        <v>27120000</v>
      </c>
      <c r="Y16" s="37">
        <f t="shared" ref="Y16:Y30" si="9">+W16/1000-T16</f>
        <v>0</v>
      </c>
      <c r="Z16" s="37">
        <f t="shared" si="7"/>
        <v>0</v>
      </c>
    </row>
    <row r="17" spans="1:26" ht="23.25" x14ac:dyDescent="0.25">
      <c r="A17" s="22">
        <v>7</v>
      </c>
      <c r="B17" s="26" t="s">
        <v>19</v>
      </c>
      <c r="C17" s="20">
        <v>1016832</v>
      </c>
      <c r="D17" s="23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1">
        <f t="shared" si="5"/>
        <v>1016832</v>
      </c>
      <c r="R17" s="22">
        <v>7</v>
      </c>
      <c r="S17" s="26" t="s">
        <v>19</v>
      </c>
      <c r="T17" s="21">
        <f t="shared" si="8"/>
        <v>1016832</v>
      </c>
      <c r="U17" s="21">
        <v>1205976</v>
      </c>
      <c r="W17" s="38">
        <v>1016832000</v>
      </c>
      <c r="X17" s="38">
        <v>1205975626</v>
      </c>
      <c r="Y17" s="37">
        <f t="shared" si="9"/>
        <v>0</v>
      </c>
      <c r="Z17" s="37">
        <f t="shared" si="7"/>
        <v>-0.37400000006891787</v>
      </c>
    </row>
    <row r="18" spans="1:26" ht="34.5" x14ac:dyDescent="0.25">
      <c r="A18" s="22">
        <v>8</v>
      </c>
      <c r="B18" s="19" t="s">
        <v>14</v>
      </c>
      <c r="C18" s="20">
        <v>975188</v>
      </c>
      <c r="D18" s="23"/>
      <c r="E18" s="27"/>
      <c r="F18" s="27"/>
      <c r="G18" s="27">
        <v>2</v>
      </c>
      <c r="H18" s="27"/>
      <c r="I18" s="27"/>
      <c r="J18" s="27">
        <v>12000</v>
      </c>
      <c r="K18" s="27"/>
      <c r="L18" s="27"/>
      <c r="M18" s="27"/>
      <c r="N18" s="27"/>
      <c r="O18" s="27"/>
      <c r="P18" s="27"/>
      <c r="Q18" s="21">
        <f t="shared" si="5"/>
        <v>987190</v>
      </c>
      <c r="R18" s="22">
        <v>8</v>
      </c>
      <c r="S18" s="19" t="s">
        <v>14</v>
      </c>
      <c r="T18" s="21">
        <f t="shared" si="8"/>
        <v>987190</v>
      </c>
      <c r="U18" s="21">
        <v>1160601</v>
      </c>
      <c r="W18" s="38">
        <v>987190000</v>
      </c>
      <c r="X18" s="38">
        <v>1160600531</v>
      </c>
      <c r="Y18" s="37">
        <f t="shared" si="9"/>
        <v>0</v>
      </c>
      <c r="Z18" s="37">
        <f t="shared" si="7"/>
        <v>-0.46900000004097819</v>
      </c>
    </row>
    <row r="19" spans="1:26" ht="23.25" x14ac:dyDescent="0.25">
      <c r="A19" s="22">
        <v>12</v>
      </c>
      <c r="B19" s="22" t="s">
        <v>21</v>
      </c>
      <c r="C19" s="20">
        <v>6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1">
        <f t="shared" si="5"/>
        <v>6</v>
      </c>
      <c r="R19" s="22">
        <v>12</v>
      </c>
      <c r="S19" s="22" t="s">
        <v>21</v>
      </c>
      <c r="T19" s="21">
        <f t="shared" si="8"/>
        <v>6</v>
      </c>
      <c r="U19" s="21">
        <v>9410495</v>
      </c>
      <c r="W19" s="38">
        <v>6000</v>
      </c>
      <c r="X19" s="38">
        <v>9410494958</v>
      </c>
      <c r="Y19" s="37">
        <f t="shared" si="9"/>
        <v>0</v>
      </c>
      <c r="Z19" s="37">
        <f t="shared" si="7"/>
        <v>-4.1999999433755875E-2</v>
      </c>
    </row>
    <row r="20" spans="1:26" ht="34.5" x14ac:dyDescent="0.25">
      <c r="A20" s="22">
        <v>13</v>
      </c>
      <c r="B20" s="22" t="s">
        <v>30</v>
      </c>
      <c r="C20" s="20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1">
        <f t="shared" si="5"/>
        <v>0</v>
      </c>
      <c r="R20" s="22"/>
      <c r="S20" s="22" t="s">
        <v>30</v>
      </c>
      <c r="T20" s="21">
        <f>+Q20</f>
        <v>0</v>
      </c>
      <c r="U20" s="21"/>
      <c r="Y20" s="37">
        <f t="shared" si="9"/>
        <v>0</v>
      </c>
      <c r="Z20" s="37">
        <f t="shared" si="7"/>
        <v>0</v>
      </c>
    </row>
    <row r="21" spans="1:26" ht="23.25" x14ac:dyDescent="0.25">
      <c r="A21" s="22">
        <v>15</v>
      </c>
      <c r="B21" s="22" t="s">
        <v>22</v>
      </c>
      <c r="C21" s="20"/>
      <c r="D21" s="23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1">
        <f t="shared" si="5"/>
        <v>0</v>
      </c>
      <c r="R21" s="22">
        <v>15</v>
      </c>
      <c r="S21" s="22" t="s">
        <v>32</v>
      </c>
      <c r="T21" s="21">
        <f t="shared" si="8"/>
        <v>0</v>
      </c>
      <c r="U21" s="21"/>
      <c r="Y21" s="37">
        <f t="shared" si="9"/>
        <v>0</v>
      </c>
      <c r="Z21" s="37">
        <f t="shared" si="7"/>
        <v>0</v>
      </c>
    </row>
    <row r="22" spans="1:26" ht="23.25" x14ac:dyDescent="0.25">
      <c r="A22" s="22">
        <v>21</v>
      </c>
      <c r="B22" s="22" t="s">
        <v>16</v>
      </c>
      <c r="C22" s="20">
        <v>49301024</v>
      </c>
      <c r="D22" s="23"/>
      <c r="E22" s="23">
        <v>89000</v>
      </c>
      <c r="F22" s="23">
        <v>1859473</v>
      </c>
      <c r="G22" s="23"/>
      <c r="H22" s="23"/>
      <c r="I22" s="23">
        <v>352161</v>
      </c>
      <c r="J22" s="23"/>
      <c r="K22" s="23">
        <f>462083-109000</f>
        <v>353083</v>
      </c>
      <c r="L22" s="23"/>
      <c r="M22" s="23">
        <v>109000</v>
      </c>
      <c r="N22" s="23"/>
      <c r="O22" s="23"/>
      <c r="P22" s="23"/>
      <c r="Q22" s="21">
        <f t="shared" si="5"/>
        <v>52063741</v>
      </c>
      <c r="R22" s="22">
        <v>21</v>
      </c>
      <c r="S22" s="22" t="s">
        <v>16</v>
      </c>
      <c r="T22" s="21">
        <f t="shared" si="8"/>
        <v>52063741</v>
      </c>
      <c r="U22" s="21">
        <v>45511415</v>
      </c>
      <c r="W22" s="38">
        <v>52063741000</v>
      </c>
      <c r="X22" s="38">
        <v>45511415316</v>
      </c>
      <c r="Y22" s="37">
        <f t="shared" si="9"/>
        <v>0</v>
      </c>
      <c r="Z22" s="37">
        <f t="shared" si="7"/>
        <v>0.31599999964237213</v>
      </c>
    </row>
    <row r="23" spans="1:26" ht="20.25" customHeight="1" x14ac:dyDescent="0.25">
      <c r="A23" s="22">
        <v>22</v>
      </c>
      <c r="B23" s="28" t="s">
        <v>23</v>
      </c>
      <c r="C23" s="20">
        <v>22166287</v>
      </c>
      <c r="D23" s="23"/>
      <c r="E23" s="23"/>
      <c r="F23" s="23"/>
      <c r="G23" s="24">
        <v>11585</v>
      </c>
      <c r="H23" s="23"/>
      <c r="I23" s="23">
        <v>723421</v>
      </c>
      <c r="J23" s="23"/>
      <c r="K23" s="23">
        <f>5799659-157732-20440</f>
        <v>5621487</v>
      </c>
      <c r="L23" s="23">
        <v>20440</v>
      </c>
      <c r="M23" s="23">
        <v>157732</v>
      </c>
      <c r="N23" s="23"/>
      <c r="O23" s="23"/>
      <c r="P23" s="23"/>
      <c r="Q23" s="21">
        <f t="shared" si="5"/>
        <v>28700952</v>
      </c>
      <c r="R23" s="22">
        <v>22</v>
      </c>
      <c r="S23" s="28" t="s">
        <v>23</v>
      </c>
      <c r="T23" s="21">
        <f t="shared" si="8"/>
        <v>28700952</v>
      </c>
      <c r="U23" s="21">
        <v>20003795</v>
      </c>
      <c r="W23" s="38">
        <v>28700952000</v>
      </c>
      <c r="X23" s="38">
        <v>20003794811</v>
      </c>
      <c r="Y23" s="37">
        <f t="shared" si="9"/>
        <v>0</v>
      </c>
      <c r="Z23" s="37">
        <f t="shared" si="7"/>
        <v>-0.18899999931454659</v>
      </c>
    </row>
    <row r="24" spans="1:26" ht="28.5" x14ac:dyDescent="0.25">
      <c r="A24" s="22">
        <v>23</v>
      </c>
      <c r="B24" s="28" t="s">
        <v>29</v>
      </c>
      <c r="C24" s="20"/>
      <c r="D24" s="24">
        <v>1711473</v>
      </c>
      <c r="E24" s="23"/>
      <c r="F24" s="23"/>
      <c r="G24" s="24"/>
      <c r="H24" s="23">
        <v>368159</v>
      </c>
      <c r="I24" s="23"/>
      <c r="J24" s="23"/>
      <c r="K24" s="23"/>
      <c r="L24" s="23"/>
      <c r="M24" s="23"/>
      <c r="N24" s="23">
        <v>365133</v>
      </c>
      <c r="O24" s="23"/>
      <c r="P24" s="23"/>
      <c r="Q24" s="21">
        <f t="shared" si="5"/>
        <v>2444765</v>
      </c>
      <c r="R24" s="22">
        <v>23</v>
      </c>
      <c r="S24" s="28" t="s">
        <v>29</v>
      </c>
      <c r="T24" s="21">
        <f t="shared" si="8"/>
        <v>2444765</v>
      </c>
      <c r="U24" s="21">
        <v>2079741</v>
      </c>
      <c r="W24" s="38">
        <v>2444765300</v>
      </c>
      <c r="X24" s="38">
        <v>2079741167</v>
      </c>
      <c r="Y24" s="37">
        <f t="shared" si="9"/>
        <v>0.29999999981373549</v>
      </c>
      <c r="Z24" s="37">
        <f t="shared" si="7"/>
        <v>0.16699999989941716</v>
      </c>
    </row>
    <row r="25" spans="1:26" ht="19.5" x14ac:dyDescent="0.25">
      <c r="A25" s="22">
        <v>25</v>
      </c>
      <c r="B25" s="28" t="s">
        <v>34</v>
      </c>
      <c r="C25" s="20">
        <v>975188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1">
        <f t="shared" ref="Q25" si="10">SUM(C25:P25)</f>
        <v>975188</v>
      </c>
      <c r="R25" s="22"/>
      <c r="S25" s="28" t="s">
        <v>34</v>
      </c>
      <c r="T25" s="21">
        <f t="shared" ref="T25" si="11">+Q25</f>
        <v>975188</v>
      </c>
      <c r="U25" s="21">
        <v>691130</v>
      </c>
      <c r="W25" s="38">
        <v>975188000</v>
      </c>
      <c r="X25" s="38">
        <v>691130200</v>
      </c>
      <c r="Y25" s="37">
        <f t="shared" ref="Y25" si="12">+W25/1000-T25</f>
        <v>0</v>
      </c>
      <c r="Z25" s="37">
        <f t="shared" ref="Z25" si="13">+X25/1000-U25</f>
        <v>0.19999999995343387</v>
      </c>
    </row>
    <row r="26" spans="1:26" ht="19.5" x14ac:dyDescent="0.25">
      <c r="A26" s="22">
        <v>26</v>
      </c>
      <c r="B26" s="28" t="s">
        <v>27</v>
      </c>
      <c r="C26" s="20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1">
        <f t="shared" si="5"/>
        <v>0</v>
      </c>
      <c r="R26" s="22">
        <v>26</v>
      </c>
      <c r="S26" s="28" t="s">
        <v>27</v>
      </c>
      <c r="T26" s="21">
        <f t="shared" si="8"/>
        <v>0</v>
      </c>
      <c r="U26" s="21"/>
      <c r="Y26" s="37">
        <f t="shared" si="9"/>
        <v>0</v>
      </c>
      <c r="Z26" s="37">
        <f t="shared" si="7"/>
        <v>0</v>
      </c>
    </row>
    <row r="27" spans="1:26" ht="21" customHeight="1" x14ac:dyDescent="0.25">
      <c r="A27" s="22">
        <v>29</v>
      </c>
      <c r="B27" s="28" t="s">
        <v>24</v>
      </c>
      <c r="C27" s="20">
        <v>183313</v>
      </c>
      <c r="D27" s="24"/>
      <c r="E27" s="24"/>
      <c r="F27" s="24"/>
      <c r="G27" s="24"/>
      <c r="H27" s="24"/>
      <c r="I27" s="24">
        <v>20634</v>
      </c>
      <c r="J27" s="24"/>
      <c r="K27" s="24"/>
      <c r="L27" s="24"/>
      <c r="M27" s="24"/>
      <c r="N27" s="24"/>
      <c r="O27" s="24"/>
      <c r="P27" s="24"/>
      <c r="Q27" s="21">
        <f t="shared" si="5"/>
        <v>203947</v>
      </c>
      <c r="R27" s="22">
        <v>29</v>
      </c>
      <c r="S27" s="28" t="s">
        <v>24</v>
      </c>
      <c r="T27" s="21">
        <f t="shared" si="8"/>
        <v>203947</v>
      </c>
      <c r="U27" s="21">
        <v>117740</v>
      </c>
      <c r="W27" s="38">
        <v>203947000</v>
      </c>
      <c r="X27" s="38">
        <v>117740028</v>
      </c>
      <c r="Y27" s="37">
        <f t="shared" si="9"/>
        <v>0</v>
      </c>
      <c r="Z27" s="37">
        <f t="shared" si="7"/>
        <v>2.8000000005704351E-2</v>
      </c>
    </row>
    <row r="28" spans="1:26" ht="19.5" x14ac:dyDescent="0.25">
      <c r="A28" s="22">
        <v>34</v>
      </c>
      <c r="B28" s="28" t="s">
        <v>26</v>
      </c>
      <c r="C28" s="20">
        <v>2</v>
      </c>
      <c r="D28" s="24"/>
      <c r="E28" s="24"/>
      <c r="F28" s="24"/>
      <c r="G28" s="24">
        <v>3591108</v>
      </c>
      <c r="H28" s="24"/>
      <c r="I28" s="24"/>
      <c r="J28" s="24"/>
      <c r="K28" s="24"/>
      <c r="L28" s="24"/>
      <c r="M28" s="24"/>
      <c r="N28" s="24"/>
      <c r="O28" s="24"/>
      <c r="P28" s="24"/>
      <c r="Q28" s="21">
        <f t="shared" si="5"/>
        <v>3591110</v>
      </c>
      <c r="R28" s="22">
        <v>34</v>
      </c>
      <c r="S28" s="28" t="s">
        <v>26</v>
      </c>
      <c r="T28" s="21">
        <f t="shared" si="8"/>
        <v>3591110</v>
      </c>
      <c r="U28" s="21">
        <v>3605558</v>
      </c>
      <c r="W28" s="38">
        <v>3591110300</v>
      </c>
      <c r="X28" s="38">
        <v>3605558122</v>
      </c>
      <c r="Y28" s="37">
        <f t="shared" si="9"/>
        <v>0.29999999981373549</v>
      </c>
      <c r="Z28" s="37">
        <f t="shared" si="7"/>
        <v>0.12199999997392297</v>
      </c>
    </row>
    <row r="29" spans="1:26" ht="21" customHeight="1" x14ac:dyDescent="0.25">
      <c r="A29" s="22">
        <v>35</v>
      </c>
      <c r="B29" s="28" t="s">
        <v>17</v>
      </c>
      <c r="C29" s="20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1">
        <f t="shared" si="5"/>
        <v>0</v>
      </c>
      <c r="R29" s="22">
        <v>35</v>
      </c>
      <c r="S29" s="28" t="s">
        <v>17</v>
      </c>
      <c r="T29" s="21">
        <f t="shared" si="8"/>
        <v>0</v>
      </c>
      <c r="U29" s="21"/>
      <c r="Y29" s="37">
        <f t="shared" si="9"/>
        <v>0</v>
      </c>
      <c r="Z29" s="37">
        <f t="shared" si="7"/>
        <v>0</v>
      </c>
    </row>
    <row r="30" spans="1:26" ht="12" customHeight="1" x14ac:dyDescent="0.25">
      <c r="A30" s="2" t="s">
        <v>18</v>
      </c>
      <c r="B30" s="19" t="s">
        <v>15</v>
      </c>
      <c r="C30" s="20">
        <f>SUM(C22:C29)</f>
        <v>72625814</v>
      </c>
      <c r="D30" s="20">
        <f>SUM(D22:D29)</f>
        <v>1711473</v>
      </c>
      <c r="E30" s="20">
        <f t="shared" ref="E30:F30" si="14">SUM(E22:E29)</f>
        <v>89000</v>
      </c>
      <c r="F30" s="20">
        <f t="shared" si="14"/>
        <v>1859473</v>
      </c>
      <c r="G30" s="20">
        <f>SUM(G22:G29)</f>
        <v>3602693</v>
      </c>
      <c r="H30" s="20">
        <f t="shared" ref="H30" si="15">SUM(H22:H29)</f>
        <v>368159</v>
      </c>
      <c r="I30" s="20">
        <f t="shared" ref="I30:J30" si="16">SUM(I22:I29)</f>
        <v>1096216</v>
      </c>
      <c r="J30" s="20">
        <f t="shared" si="16"/>
        <v>0</v>
      </c>
      <c r="K30" s="20">
        <f t="shared" ref="K30:P30" si="17">SUM(K22:K29)</f>
        <v>5974570</v>
      </c>
      <c r="L30" s="20">
        <f t="shared" ref="L30:M30" si="18">SUM(L22:L29)</f>
        <v>20440</v>
      </c>
      <c r="M30" s="20">
        <f t="shared" si="18"/>
        <v>266732</v>
      </c>
      <c r="N30" s="20">
        <f t="shared" si="17"/>
        <v>365133</v>
      </c>
      <c r="O30" s="20">
        <f t="shared" si="17"/>
        <v>0</v>
      </c>
      <c r="P30" s="20">
        <f t="shared" si="17"/>
        <v>0</v>
      </c>
      <c r="Q30" s="21">
        <f t="shared" si="5"/>
        <v>87979703</v>
      </c>
      <c r="R30" s="2" t="s">
        <v>18</v>
      </c>
      <c r="S30" s="19" t="s">
        <v>15</v>
      </c>
      <c r="T30" s="21">
        <f>SUM(T22:T29)</f>
        <v>87979703</v>
      </c>
      <c r="U30" s="21">
        <f>SUM(U22:U29)</f>
        <v>72009379</v>
      </c>
      <c r="W30" s="57">
        <v>87979703600</v>
      </c>
      <c r="X30" s="57">
        <v>72009379644</v>
      </c>
      <c r="Y30" s="37">
        <f t="shared" si="9"/>
        <v>0.59999999403953552</v>
      </c>
      <c r="Z30" s="37">
        <f>+X30/1000-U30</f>
        <v>0.64399999380111694</v>
      </c>
    </row>
    <row r="31" spans="1:26" x14ac:dyDescent="0.25">
      <c r="C31" s="29">
        <f>+C14-C30</f>
        <v>0</v>
      </c>
      <c r="D31" s="29">
        <f t="shared" ref="D31:P31" si="19">+D14-D30</f>
        <v>0</v>
      </c>
      <c r="E31" s="29">
        <f t="shared" si="19"/>
        <v>0</v>
      </c>
      <c r="F31" s="29">
        <f t="shared" si="19"/>
        <v>0</v>
      </c>
      <c r="G31" s="29">
        <f t="shared" si="19"/>
        <v>2</v>
      </c>
      <c r="H31" s="29">
        <f t="shared" ref="H31" si="20">+H14-H30</f>
        <v>0</v>
      </c>
      <c r="I31" s="29">
        <f t="shared" si="19"/>
        <v>1</v>
      </c>
      <c r="J31" s="29">
        <f t="shared" ref="J31" si="21">+J14-J30</f>
        <v>12000</v>
      </c>
      <c r="K31" s="29">
        <f t="shared" si="19"/>
        <v>0</v>
      </c>
      <c r="L31" s="29">
        <f t="shared" si="19"/>
        <v>0</v>
      </c>
      <c r="M31" s="29">
        <f t="shared" si="19"/>
        <v>0</v>
      </c>
      <c r="N31" s="29">
        <f t="shared" si="19"/>
        <v>0</v>
      </c>
      <c r="O31" s="29">
        <f t="shared" si="19"/>
        <v>0</v>
      </c>
      <c r="P31" s="29">
        <f t="shared" si="19"/>
        <v>0</v>
      </c>
      <c r="Q31" s="29">
        <f>+Q14-Q30</f>
        <v>12003</v>
      </c>
      <c r="T31" s="29">
        <f t="shared" ref="T31:U31" si="22">+T14-T30</f>
        <v>12003</v>
      </c>
      <c r="U31" s="29">
        <f t="shared" si="22"/>
        <v>9761263</v>
      </c>
      <c r="W31" s="37">
        <f>+W30-W14</f>
        <v>-12002001</v>
      </c>
      <c r="X31" s="37">
        <f>+X30-X14</f>
        <v>-9761261237</v>
      </c>
    </row>
    <row r="32" spans="1:26" x14ac:dyDescent="0.25">
      <c r="R32" s="30"/>
      <c r="U32" s="1" t="s">
        <v>18</v>
      </c>
    </row>
    <row r="33" spans="4:21" ht="15" customHeight="1" x14ac:dyDescent="0.25">
      <c r="R33" s="30"/>
      <c r="T33" s="31"/>
      <c r="U33" s="1" t="s">
        <v>18</v>
      </c>
    </row>
    <row r="34" spans="4:21" ht="15" customHeight="1" x14ac:dyDescent="0.25">
      <c r="D34" s="30"/>
      <c r="E34" s="30"/>
      <c r="R34" s="30"/>
      <c r="T34" s="31"/>
    </row>
    <row r="35" spans="4:21" x14ac:dyDescent="0.25">
      <c r="D35" s="30"/>
      <c r="E35" s="30"/>
      <c r="R35" s="30"/>
      <c r="T35" s="31"/>
    </row>
    <row r="36" spans="4:21" ht="15" customHeight="1" x14ac:dyDescent="0.25">
      <c r="D36" s="30"/>
      <c r="E36" s="30"/>
      <c r="R36" s="30"/>
      <c r="T36" s="31"/>
    </row>
    <row r="37" spans="4:21" x14ac:dyDescent="0.25">
      <c r="R37" s="30"/>
      <c r="T37" s="31"/>
    </row>
    <row r="38" spans="4:21" x14ac:dyDescent="0.25">
      <c r="R38" s="30"/>
      <c r="T38" s="31"/>
    </row>
    <row r="39" spans="4:21" x14ac:dyDescent="0.25">
      <c r="R39" s="30"/>
      <c r="T39" s="31"/>
    </row>
    <row r="40" spans="4:21" x14ac:dyDescent="0.25">
      <c r="R40" s="30"/>
      <c r="T40" s="31"/>
    </row>
    <row r="41" spans="4:21" x14ac:dyDescent="0.25">
      <c r="R41" s="30"/>
    </row>
    <row r="42" spans="4:21" x14ac:dyDescent="0.25">
      <c r="R42" s="30"/>
    </row>
    <row r="43" spans="4:21" x14ac:dyDescent="0.25">
      <c r="R43" s="30"/>
    </row>
    <row r="44" spans="4:21" x14ac:dyDescent="0.25">
      <c r="R44" s="30"/>
    </row>
  </sheetData>
  <mergeCells count="18">
    <mergeCell ref="T11:T13"/>
    <mergeCell ref="U11:U13"/>
    <mergeCell ref="B7:C7"/>
    <mergeCell ref="B8:C8"/>
    <mergeCell ref="A9:Q9"/>
    <mergeCell ref="R9:U9"/>
    <mergeCell ref="A10:A13"/>
    <mergeCell ref="B10:B13"/>
    <mergeCell ref="C10:C13"/>
    <mergeCell ref="Q10:Q13"/>
    <mergeCell ref="R11:R13"/>
    <mergeCell ref="S11:S13"/>
    <mergeCell ref="A6:B6"/>
    <mergeCell ref="A1:U2"/>
    <mergeCell ref="A3:F3"/>
    <mergeCell ref="A4:B4"/>
    <mergeCell ref="D4:F4"/>
    <mergeCell ref="A5:B5"/>
  </mergeCells>
  <pageMargins left="0.19685039370078741" right="0.19685039370078741" top="0.39370078740157483" bottom="0.39370078740157483" header="0.31496062992125984" footer="0.31496062992125984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1.11</vt:lpstr>
      <vt:lpstr>'1.11'!Área_de_impresión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JEFECONTA</cp:lastModifiedBy>
  <cp:lastPrinted>2023-04-13T15:15:46Z</cp:lastPrinted>
  <dcterms:created xsi:type="dcterms:W3CDTF">2011-05-18T17:05:02Z</dcterms:created>
  <dcterms:modified xsi:type="dcterms:W3CDTF">2023-08-14T15:03:22Z</dcterms:modified>
</cp:coreProperties>
</file>